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s\EWT Budget\"/>
    </mc:Choice>
  </mc:AlternateContent>
  <bookViews>
    <workbookView xWindow="-105" yWindow="-105" windowWidth="23250" windowHeight="12570"/>
  </bookViews>
  <sheets>
    <sheet name="Master" sheetId="1" r:id="rId1"/>
    <sheet name="info" sheetId="2" state="hidden" r:id="rId2"/>
  </sheets>
  <definedNames>
    <definedName name="_xlnm.Print_Area" localSheetId="0">Master!$A$1:$D$23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A22" i="1"/>
  <c r="B5" i="2" l="1"/>
  <c r="A21" i="1"/>
  <c r="D14" i="1" l="1"/>
  <c r="J17" i="1" l="1"/>
  <c r="B17" i="1" l="1"/>
  <c r="B13" i="1" l="1"/>
  <c r="D13" i="1" l="1"/>
  <c r="D9" i="1"/>
  <c r="D10" i="1"/>
  <c r="D11" i="1"/>
  <c r="D12" i="1"/>
  <c r="D8" i="1"/>
  <c r="B15" i="1" l="1"/>
  <c r="D15" i="1"/>
  <c r="D17" i="1" l="1"/>
  <c r="C16" i="1" l="1"/>
  <c r="C18" i="1" s="1"/>
  <c r="B10" i="2" s="1"/>
  <c r="B16" i="1" l="1"/>
  <c r="C6" i="1" l="1"/>
  <c r="B6" i="2"/>
  <c r="D7" i="2" s="1"/>
  <c r="B18" i="1"/>
  <c r="D16" i="1"/>
  <c r="B8" i="2" s="1"/>
  <c r="B6" i="1"/>
  <c r="D6" i="1" l="1"/>
  <c r="D18" i="1"/>
  <c r="B9" i="2"/>
  <c r="E7" i="2"/>
  <c r="F7" i="2"/>
  <c r="F9" i="2" l="1"/>
  <c r="B19" i="1" s="1"/>
  <c r="F10" i="2"/>
  <c r="C19" i="1" s="1"/>
  <c r="D19" i="1" l="1"/>
</calcChain>
</file>

<file path=xl/sharedStrings.xml><?xml version="1.0" encoding="utf-8"?>
<sst xmlns="http://schemas.openxmlformats.org/spreadsheetml/2006/main" count="41" uniqueCount="40">
  <si>
    <t>BUDGET</t>
  </si>
  <si>
    <t>Category</t>
  </si>
  <si>
    <t>Employer Contribution (A)</t>
  </si>
  <si>
    <t>Career Source Board Assistance Requested (B)</t>
  </si>
  <si>
    <t>TOTAL
A+B=C</t>
  </si>
  <si>
    <t>Direct Training Costs Contribution</t>
  </si>
  <si>
    <t>ADDITIONAL EMPLOYER LEVERAGED RESOURCES</t>
  </si>
  <si>
    <t>Curriculum Development</t>
  </si>
  <si>
    <r>
      <rPr>
        <b/>
        <sz val="11"/>
        <color theme="1"/>
        <rFont val="Calibri"/>
        <family val="2"/>
        <scheme val="minor"/>
      </rPr>
      <t xml:space="preserve">Training Equipment Purchase </t>
    </r>
    <r>
      <rPr>
        <sz val="11"/>
        <color theme="1"/>
        <rFont val="Calibri"/>
        <family val="2"/>
        <scheme val="minor"/>
      </rPr>
      <t>(Must be employer contribution and cost prorated as a percentage for training time period.)  Amount to be listed in dollars</t>
    </r>
  </si>
  <si>
    <r>
      <rPr>
        <b/>
        <sz val="11"/>
        <color theme="1"/>
        <rFont val="Calibri"/>
        <family val="2"/>
        <scheme val="minor"/>
      </rPr>
      <t>Facility Usage</t>
    </r>
    <r>
      <rPr>
        <sz val="11"/>
        <color theme="1"/>
        <rFont val="Calibri"/>
        <family val="2"/>
        <scheme val="minor"/>
      </rPr>
      <t xml:space="preserve"> (If training takes place at a company site)</t>
    </r>
  </si>
  <si>
    <t>Travel, Food, Lodging</t>
  </si>
  <si>
    <t>Trainee Wage and Benefits</t>
  </si>
  <si>
    <t>SUBTOTAL</t>
  </si>
  <si>
    <t>Indirect Costs</t>
  </si>
  <si>
    <t>Total Employer Leveraged Resource</t>
  </si>
  <si>
    <t>TOTAL TUITION &amp; LEV COSTS</t>
  </si>
  <si>
    <t>TOTAL Training incl leveraged costs</t>
  </si>
  <si>
    <r>
      <rPr>
        <b/>
        <sz val="12"/>
        <color rgb="FFFF0000"/>
        <rFont val="Wingdings 3"/>
        <family val="1"/>
        <charset val="2"/>
      </rPr>
      <t>Z</t>
    </r>
    <r>
      <rPr>
        <b/>
        <sz val="12"/>
        <color rgb="FFFF0000"/>
        <rFont val="Times New Roman"/>
        <family val="1"/>
      </rPr>
      <t xml:space="preserve">  Note:  CareerSource Board Assistance Request - Column C - maximum funding is </t>
    </r>
  </si>
  <si>
    <r>
      <t xml:space="preserve">  </t>
    </r>
    <r>
      <rPr>
        <b/>
        <sz val="12"/>
        <color rgb="FFFF0000"/>
        <rFont val="Wingdings 3"/>
        <family val="1"/>
        <charset val="2"/>
      </rPr>
      <t>Z</t>
    </r>
    <r>
      <rPr>
        <sz val="12"/>
        <color rgb="FFFF0000"/>
        <rFont val="Times New Roman"/>
        <family val="1"/>
      </rPr>
      <t xml:space="preserve">  </t>
    </r>
    <r>
      <rPr>
        <b/>
        <sz val="12"/>
        <color rgb="FFFF0000"/>
        <rFont val="Times New Roman"/>
        <family val="1"/>
      </rPr>
      <t>Enter the number of employees attending training or trainings</t>
    </r>
  </si>
  <si>
    <t>A22</t>
  </si>
  <si>
    <t>D3</t>
  </si>
  <si>
    <t>D5</t>
  </si>
  <si>
    <t>B5 &amp; C5</t>
  </si>
  <si>
    <t>&lt;== Entered on Master Tab by Employer (Number of  FT Employees to be Trained)</t>
  </si>
  <si>
    <t>&lt;== Entered on Master Tab by Employer - (Total Training Cost - "Proposed Training" sheet)</t>
  </si>
  <si>
    <t>A23</t>
  </si>
  <si>
    <t xml:space="preserve">&lt;== Maximum Amount per Trainee </t>
  </si>
  <si>
    <t xml:space="preserve">&lt;== EWT rule </t>
  </si>
  <si>
    <t>&lt;== CSPH Maximum Amount per Employer</t>
  </si>
  <si>
    <t>D16</t>
  </si>
  <si>
    <t>&lt;== Total Tuition and Leverage Cost</t>
  </si>
  <si>
    <t>ERROR</t>
  </si>
  <si>
    <t>B18</t>
  </si>
  <si>
    <t>C18</t>
  </si>
  <si>
    <t>&lt;== Employer's Tuition and Leverage Cost</t>
  </si>
  <si>
    <t>&lt;== CSPH Tuition and Leverage Cost</t>
  </si>
  <si>
    <r>
      <t xml:space="preserve">Direct Training Costs:  </t>
    </r>
    <r>
      <rPr>
        <sz val="11"/>
        <color theme="1"/>
        <rFont val="Calibri"/>
        <family val="2"/>
        <scheme val="minor"/>
      </rPr>
      <t>Instructor Wages/Tuition inclusive of manuals/textbooks.  (50% maximum reimbursement, up to $5,000 per individual)</t>
    </r>
  </si>
  <si>
    <r>
      <rPr>
        <b/>
        <sz val="11"/>
        <color theme="1"/>
        <rFont val="Calibri"/>
        <family val="2"/>
        <scheme val="minor"/>
      </rPr>
      <t>PHWB reimbursement</t>
    </r>
    <r>
      <rPr>
        <sz val="11"/>
        <color theme="1"/>
        <rFont val="Calibri"/>
        <family val="2"/>
        <scheme val="minor"/>
      </rPr>
      <t xml:space="preserve"> up to 100% of direct training costs per person, up to $5,000 per person, providing the total reimbursment does not exceed 50% of all costs (including leveraged costs)</t>
    </r>
  </si>
  <si>
    <t>Maximum Amount per Trainee effective 11/07/2019 per Executive Committee.</t>
  </si>
  <si>
    <t>Form Revised on 1/27/2020 by Theresa Miner, VP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</si>
</sst>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Wingdings 3"/>
      <family val="1"/>
      <charset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8" fontId="0" fillId="2" borderId="1" xfId="0" applyNumberFormat="1" applyFill="1" applyBorder="1" applyAlignment="1" applyProtection="1">
      <alignment vertical="center"/>
      <protection locked="0"/>
    </xf>
    <xf numFmtId="8" fontId="0" fillId="2" borderId="4" xfId="0" applyNumberFormat="1" applyFill="1" applyBorder="1" applyAlignment="1" applyProtection="1">
      <alignment vertical="center"/>
      <protection locked="0"/>
    </xf>
    <xf numFmtId="8" fontId="0" fillId="2" borderId="0" xfId="0" applyNumberFormat="1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 indent="1"/>
    </xf>
    <xf numFmtId="8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horizontal="left" wrapText="1" indent="1"/>
    </xf>
    <xf numFmtId="9" fontId="0" fillId="0" borderId="1" xfId="0" applyNumberForma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indent="1"/>
    </xf>
    <xf numFmtId="0" fontId="0" fillId="3" borderId="0" xfId="0" applyFill="1" applyAlignment="1" applyProtection="1">
      <alignment vertical="center"/>
    </xf>
    <xf numFmtId="8" fontId="0" fillId="0" borderId="4" xfId="0" applyNumberFormat="1" applyBorder="1" applyAlignment="1" applyProtection="1">
      <alignment vertical="center"/>
    </xf>
    <xf numFmtId="0" fontId="2" fillId="0" borderId="1" xfId="0" applyFont="1" applyBorder="1" applyAlignment="1" applyProtection="1">
      <alignment horizontal="left" indent="1"/>
    </xf>
    <xf numFmtId="0" fontId="2" fillId="0" borderId="1" xfId="0" applyFont="1" applyBorder="1" applyAlignment="1" applyProtection="1">
      <alignment horizontal="right"/>
    </xf>
    <xf numFmtId="8" fontId="0" fillId="0" borderId="2" xfId="0" applyNumberFormat="1" applyBorder="1" applyAlignment="1" applyProtection="1">
      <alignment vertical="center"/>
    </xf>
    <xf numFmtId="0" fontId="2" fillId="0" borderId="3" xfId="0" applyFont="1" applyBorder="1" applyAlignment="1" applyProtection="1">
      <alignment horizontal="left" indent="1"/>
    </xf>
    <xf numFmtId="10" fontId="0" fillId="0" borderId="1" xfId="1" applyNumberFormat="1" applyFont="1" applyBorder="1" applyAlignment="1" applyProtection="1">
      <alignment horizontal="center" vertical="center"/>
    </xf>
    <xf numFmtId="9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8" fontId="5" fillId="2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indent="1"/>
    </xf>
    <xf numFmtId="0" fontId="0" fillId="4" borderId="0" xfId="0" applyFill="1" applyProtection="1"/>
    <xf numFmtId="0" fontId="0" fillId="4" borderId="0" xfId="0" applyFill="1"/>
    <xf numFmtId="0" fontId="7" fillId="4" borderId="0" xfId="0" applyFont="1" applyFill="1" applyAlignment="1">
      <alignment horizontal="left" vertical="center" indent="1"/>
    </xf>
    <xf numFmtId="0" fontId="3" fillId="0" borderId="1" xfId="0" applyFont="1" applyBorder="1" applyAlignment="1">
      <alignment horizontal="left" indent="1"/>
    </xf>
    <xf numFmtId="0" fontId="8" fillId="0" borderId="5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right" indent="1"/>
    </xf>
    <xf numFmtId="8" fontId="3" fillId="0" borderId="1" xfId="0" applyNumberFormat="1" applyFont="1" applyBorder="1" applyAlignment="1">
      <alignment horizontal="right" indent="1"/>
    </xf>
    <xf numFmtId="9" fontId="3" fillId="0" borderId="1" xfId="0" applyNumberFormat="1" applyFont="1" applyBorder="1" applyAlignment="1">
      <alignment horizontal="right" indent="1"/>
    </xf>
    <xf numFmtId="0" fontId="3" fillId="0" borderId="3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8" fillId="0" borderId="3" xfId="0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horizontal="left" indent="1"/>
    </xf>
    <xf numFmtId="8" fontId="3" fillId="2" borderId="1" xfId="0" applyNumberFormat="1" applyFont="1" applyFill="1" applyBorder="1" applyAlignment="1"/>
    <xf numFmtId="0" fontId="3" fillId="0" borderId="3" xfId="0" applyFont="1" applyFill="1" applyBorder="1" applyAlignment="1">
      <alignment horizontal="right" indent="1"/>
    </xf>
    <xf numFmtId="8" fontId="3" fillId="0" borderId="5" xfId="0" applyNumberFormat="1" applyFont="1" applyFill="1" applyBorder="1" applyAlignment="1">
      <alignment horizontal="center"/>
    </xf>
    <xf numFmtId="8" fontId="3" fillId="0" borderId="6" xfId="0" applyNumberFormat="1" applyFont="1" applyBorder="1" applyAlignment="1">
      <alignment horizont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10" fontId="3" fillId="0" borderId="0" xfId="0" applyNumberFormat="1" applyFont="1" applyAlignment="1">
      <alignment horizontal="right" indent="1"/>
    </xf>
    <xf numFmtId="10" fontId="3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8" fontId="0" fillId="0" borderId="1" xfId="0" applyNumberForma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2" fillId="4" borderId="0" xfId="0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7" fillId="0" borderId="0" xfId="0" applyFont="1" applyAlignment="1">
      <alignment horizontal="left" inden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3" fillId="0" borderId="9" xfId="0" applyFont="1" applyFill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H12" sqref="H12"/>
    </sheetView>
  </sheetViews>
  <sheetFormatPr defaultRowHeight="15.75" x14ac:dyDescent="0.25"/>
  <cols>
    <col min="1" max="1" width="33.28515625" customWidth="1"/>
    <col min="2" max="4" width="16.7109375" customWidth="1"/>
    <col min="5" max="9" width="9.140625" style="20"/>
    <col min="10" max="10" width="12" bestFit="1" customWidth="1"/>
  </cols>
  <sheetData>
    <row r="1" spans="1:11" x14ac:dyDescent="0.25">
      <c r="A1" s="25"/>
      <c r="B1" s="25"/>
      <c r="C1" s="25"/>
      <c r="D1" s="25"/>
    </row>
    <row r="2" spans="1:11" ht="20.100000000000001" customHeight="1" x14ac:dyDescent="0.25">
      <c r="A2" s="54" t="s">
        <v>0</v>
      </c>
      <c r="B2" s="54"/>
      <c r="C2" s="54"/>
      <c r="D2" s="54"/>
    </row>
    <row r="3" spans="1:11" ht="20.100000000000001" customHeight="1" x14ac:dyDescent="0.25">
      <c r="A3" s="49"/>
      <c r="B3" s="49"/>
      <c r="C3" s="50">
        <v>3750</v>
      </c>
      <c r="D3" s="23">
        <v>2</v>
      </c>
      <c r="E3" s="57" t="s">
        <v>18</v>
      </c>
      <c r="F3" s="58"/>
      <c r="G3" s="58"/>
      <c r="H3" s="58"/>
      <c r="I3" s="58"/>
      <c r="J3" s="58"/>
      <c r="K3" s="59"/>
    </row>
    <row r="4" spans="1:11" s="1" customFormat="1" ht="45" x14ac:dyDescent="0.25">
      <c r="A4" s="5" t="s">
        <v>1</v>
      </c>
      <c r="B4" s="6" t="s">
        <v>2</v>
      </c>
      <c r="C4" s="6" t="s">
        <v>3</v>
      </c>
      <c r="D4" s="6" t="s">
        <v>4</v>
      </c>
      <c r="E4" s="21"/>
      <c r="F4" s="21"/>
      <c r="G4" s="21"/>
      <c r="H4" s="21"/>
      <c r="I4" s="21"/>
    </row>
    <row r="5" spans="1:11" ht="75" customHeight="1" x14ac:dyDescent="0.25">
      <c r="A5" s="7" t="s">
        <v>36</v>
      </c>
      <c r="B5" s="8"/>
      <c r="C5" s="8"/>
      <c r="D5" s="51"/>
      <c r="E5" s="52" t="s">
        <v>17</v>
      </c>
      <c r="F5" s="53"/>
      <c r="G5" s="53"/>
      <c r="H5" s="53"/>
      <c r="I5" s="53"/>
      <c r="J5" s="22">
        <f>info!B4</f>
        <v>50000</v>
      </c>
    </row>
    <row r="6" spans="1:11" x14ac:dyDescent="0.25">
      <c r="A6" s="9" t="s">
        <v>5</v>
      </c>
      <c r="B6" s="10" t="e">
        <f>+B5/D5</f>
        <v>#DIV/0!</v>
      </c>
      <c r="C6" s="10" t="e">
        <f>+C5/D5</f>
        <v>#DIV/0!</v>
      </c>
      <c r="D6" s="10" t="e">
        <f>IF($D$3=0," ",B6+C6)</f>
        <v>#DIV/0!</v>
      </c>
    </row>
    <row r="7" spans="1:11" ht="20.100000000000001" customHeight="1" x14ac:dyDescent="0.25">
      <c r="A7" s="55" t="s">
        <v>6</v>
      </c>
      <c r="B7" s="55"/>
      <c r="C7" s="55"/>
      <c r="D7" s="55"/>
    </row>
    <row r="8" spans="1:11" x14ac:dyDescent="0.25">
      <c r="A8" s="11" t="s">
        <v>7</v>
      </c>
      <c r="B8" s="3"/>
      <c r="C8" s="12"/>
      <c r="D8" s="13">
        <f>IF($D$3=0," ",B8)</f>
        <v>0</v>
      </c>
    </row>
    <row r="9" spans="1:11" ht="75" x14ac:dyDescent="0.25">
      <c r="A9" s="9" t="s">
        <v>8</v>
      </c>
      <c r="B9" s="2"/>
      <c r="C9" s="12"/>
      <c r="D9" s="13">
        <f t="shared" ref="D9:D14" si="0">IF($D$3=0," ",B9)</f>
        <v>0</v>
      </c>
    </row>
    <row r="10" spans="1:11" ht="30" x14ac:dyDescent="0.25">
      <c r="A10" s="9" t="s">
        <v>9</v>
      </c>
      <c r="B10" s="2"/>
      <c r="C10" s="12"/>
      <c r="D10" s="13">
        <f t="shared" si="0"/>
        <v>0</v>
      </c>
    </row>
    <row r="11" spans="1:11" x14ac:dyDescent="0.25">
      <c r="A11" s="14" t="s">
        <v>10</v>
      </c>
      <c r="B11" s="2">
        <v>0</v>
      </c>
      <c r="C11" s="12"/>
      <c r="D11" s="13">
        <f t="shared" si="0"/>
        <v>0</v>
      </c>
    </row>
    <row r="12" spans="1:11" x14ac:dyDescent="0.25">
      <c r="A12" s="14" t="s">
        <v>11</v>
      </c>
      <c r="B12" s="2"/>
      <c r="C12" s="12"/>
      <c r="D12" s="13">
        <f t="shared" si="0"/>
        <v>0</v>
      </c>
    </row>
    <row r="13" spans="1:11" x14ac:dyDescent="0.25">
      <c r="A13" s="15" t="s">
        <v>12</v>
      </c>
      <c r="B13" s="8">
        <f>IF($D$3=0," ",SUM(B8:B12))</f>
        <v>0</v>
      </c>
      <c r="C13" s="12"/>
      <c r="D13" s="13">
        <f t="shared" si="0"/>
        <v>0</v>
      </c>
    </row>
    <row r="14" spans="1:11" x14ac:dyDescent="0.25">
      <c r="A14" s="14" t="s">
        <v>13</v>
      </c>
      <c r="B14" s="2"/>
      <c r="C14" s="12"/>
      <c r="D14" s="13">
        <f t="shared" si="0"/>
        <v>0</v>
      </c>
    </row>
    <row r="15" spans="1:11" ht="30" x14ac:dyDescent="0.25">
      <c r="A15" s="7" t="s">
        <v>14</v>
      </c>
      <c r="B15" s="8">
        <f>IF($D$3=0," ",B13+B14)</f>
        <v>0</v>
      </c>
      <c r="C15" s="12"/>
      <c r="D15" s="8">
        <f>IF($D$3=0," ",D13+D14)</f>
        <v>0</v>
      </c>
    </row>
    <row r="16" spans="1:11" x14ac:dyDescent="0.25">
      <c r="A16" s="7" t="s">
        <v>15</v>
      </c>
      <c r="B16" s="8">
        <f>IF($D$3=0," ",B15+B5)</f>
        <v>0</v>
      </c>
      <c r="C16" s="8">
        <f>IF($D$3=0," ",C15+C5)</f>
        <v>0</v>
      </c>
      <c r="D16" s="8">
        <f>IF(D3=0," ",B16+C16)</f>
        <v>0</v>
      </c>
    </row>
    <row r="17" spans="1:10" ht="90" x14ac:dyDescent="0.25">
      <c r="A17" s="9" t="s">
        <v>37</v>
      </c>
      <c r="B17" s="16">
        <f>IF($D$3=0," ",-C17)</f>
        <v>0</v>
      </c>
      <c r="C17" s="4"/>
      <c r="D17" s="8">
        <f>IF($D$3=0," ",B17+C17)</f>
        <v>0</v>
      </c>
      <c r="E17" s="52" t="s">
        <v>17</v>
      </c>
      <c r="F17" s="53"/>
      <c r="G17" s="53"/>
      <c r="H17" s="53"/>
      <c r="I17" s="53"/>
      <c r="J17" s="22">
        <f>J5</f>
        <v>50000</v>
      </c>
    </row>
    <row r="18" spans="1:10" x14ac:dyDescent="0.25">
      <c r="A18" s="17" t="s">
        <v>16</v>
      </c>
      <c r="B18" s="8">
        <f>IF($D$3=0," ",B16+$B$17)</f>
        <v>0</v>
      </c>
      <c r="C18" s="8">
        <f>IF($D$3=0," ",C16+$C$17)</f>
        <v>0</v>
      </c>
      <c r="D18" s="8">
        <f>IF($D$3=0," ",B18+C18)</f>
        <v>0</v>
      </c>
    </row>
    <row r="19" spans="1:10" x14ac:dyDescent="0.25">
      <c r="A19" s="25"/>
      <c r="B19" s="18" t="e">
        <f>IF($D$3=0," ",info!F9)</f>
        <v>#DIV/0!</v>
      </c>
      <c r="C19" s="18" t="e">
        <f>IF($D$3=0," ",info!F10)</f>
        <v>#DIV/0!</v>
      </c>
      <c r="D19" s="19" t="e">
        <f>IF($D$3=0," ",B19+C19)</f>
        <v>#DIV/0!</v>
      </c>
    </row>
    <row r="20" spans="1:10" x14ac:dyDescent="0.25">
      <c r="A20" s="26"/>
      <c r="B20" s="26"/>
      <c r="C20" s="26"/>
      <c r="D20" s="26"/>
    </row>
    <row r="21" spans="1:10" x14ac:dyDescent="0.25">
      <c r="A21" s="27" t="str">
        <f>info!B1</f>
        <v>Form Revised on 1/27/2020 by Theresa Miner, VP Finance</v>
      </c>
      <c r="B21" s="26"/>
      <c r="C21" s="26"/>
      <c r="D21" s="26"/>
    </row>
    <row r="22" spans="1:10" x14ac:dyDescent="0.25">
      <c r="A22" s="56" t="str">
        <f>info!B2</f>
        <v>Maximum Amount per Trainee effective 11/07/2019 per Executive Committee.</v>
      </c>
      <c r="B22" s="56"/>
      <c r="C22" s="56"/>
      <c r="D22" s="56"/>
    </row>
  </sheetData>
  <sheetProtection selectLockedCells="1"/>
  <mergeCells count="6">
    <mergeCell ref="E5:I5"/>
    <mergeCell ref="A2:D2"/>
    <mergeCell ref="A7:D7"/>
    <mergeCell ref="A22:D22"/>
    <mergeCell ref="E17:I17"/>
    <mergeCell ref="E3:K3"/>
  </mergeCells>
  <printOptions horizontalCentered="1" verticalCentered="1"/>
  <pageMargins left="0.7" right="0.7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E24" sqref="E24"/>
    </sheetView>
  </sheetViews>
  <sheetFormatPr defaultRowHeight="15.75" x14ac:dyDescent="0.25"/>
  <cols>
    <col min="1" max="1" width="14.7109375" style="24" customWidth="1"/>
    <col min="2" max="2" width="16.7109375" style="24" customWidth="1"/>
    <col min="3" max="3" width="16.7109375" style="31" customWidth="1"/>
    <col min="4" max="6" width="22.7109375" style="44" customWidth="1"/>
    <col min="7" max="7" width="13.42578125" style="20" bestFit="1" customWidth="1"/>
    <col min="8" max="18" width="9.140625" style="20"/>
  </cols>
  <sheetData>
    <row r="1" spans="1:6" x14ac:dyDescent="0.25">
      <c r="A1" s="34" t="s">
        <v>19</v>
      </c>
      <c r="B1" s="60" t="s">
        <v>39</v>
      </c>
      <c r="C1" s="61"/>
      <c r="D1" s="61"/>
      <c r="E1" s="61"/>
      <c r="F1" s="62"/>
    </row>
    <row r="2" spans="1:6" x14ac:dyDescent="0.25">
      <c r="A2" s="34" t="s">
        <v>25</v>
      </c>
      <c r="B2" s="36" t="s">
        <v>38</v>
      </c>
      <c r="C2" s="29"/>
      <c r="D2" s="42"/>
      <c r="E2" s="42"/>
      <c r="F2" s="43"/>
    </row>
    <row r="3" spans="1:6" x14ac:dyDescent="0.25">
      <c r="A3" s="37"/>
      <c r="B3" s="38">
        <v>5000</v>
      </c>
      <c r="C3" s="63" t="s">
        <v>26</v>
      </c>
      <c r="D3" s="63"/>
      <c r="E3" s="63"/>
      <c r="F3" s="64"/>
    </row>
    <row r="4" spans="1:6" x14ac:dyDescent="0.25">
      <c r="A4" s="37"/>
      <c r="B4" s="38">
        <v>50000</v>
      </c>
      <c r="C4" s="63" t="s">
        <v>28</v>
      </c>
      <c r="D4" s="63"/>
      <c r="E4" s="63"/>
      <c r="F4" s="64"/>
    </row>
    <row r="5" spans="1:6" x14ac:dyDescent="0.25">
      <c r="A5" s="35" t="s">
        <v>20</v>
      </c>
      <c r="B5" s="39">
        <f>Master!D3</f>
        <v>2</v>
      </c>
      <c r="C5" s="63" t="s">
        <v>23</v>
      </c>
      <c r="D5" s="63"/>
      <c r="E5" s="63"/>
      <c r="F5" s="64"/>
    </row>
    <row r="6" spans="1:6" x14ac:dyDescent="0.25">
      <c r="A6" s="34" t="s">
        <v>21</v>
      </c>
      <c r="B6" s="32">
        <f>Master!D5</f>
        <v>0</v>
      </c>
      <c r="C6" s="65" t="s">
        <v>24</v>
      </c>
      <c r="D6" s="65"/>
      <c r="E6" s="65"/>
      <c r="F6" s="66"/>
    </row>
    <row r="7" spans="1:6" x14ac:dyDescent="0.25">
      <c r="A7" s="28" t="s">
        <v>22</v>
      </c>
      <c r="B7" s="33">
        <v>0.5</v>
      </c>
      <c r="C7" s="30" t="s">
        <v>27</v>
      </c>
      <c r="D7" s="40">
        <f>IF(B5=0,0,B6*B7)</f>
        <v>0</v>
      </c>
      <c r="E7" s="40">
        <f>IF(D7&gt;B4,B6-B4,D7)</f>
        <v>0</v>
      </c>
      <c r="F7" s="41">
        <f>IF(D7&lt;=B4,D7,B4)</f>
        <v>0</v>
      </c>
    </row>
    <row r="8" spans="1:6" x14ac:dyDescent="0.25">
      <c r="A8" s="28" t="s">
        <v>29</v>
      </c>
      <c r="B8" s="32">
        <f>Master!D16</f>
        <v>0</v>
      </c>
      <c r="C8" s="30" t="s">
        <v>30</v>
      </c>
      <c r="D8" s="45"/>
      <c r="E8" s="45"/>
      <c r="F8" s="46"/>
    </row>
    <row r="9" spans="1:6" x14ac:dyDescent="0.25">
      <c r="A9" s="28" t="s">
        <v>32</v>
      </c>
      <c r="B9" s="32">
        <f>Master!B18</f>
        <v>0</v>
      </c>
      <c r="C9" s="30" t="s">
        <v>34</v>
      </c>
      <c r="D9" s="45"/>
      <c r="E9" s="45"/>
      <c r="F9" s="48" t="e">
        <f>IF(B10&gt;B9,"ERROR",B9/B8)</f>
        <v>#DIV/0!</v>
      </c>
    </row>
    <row r="10" spans="1:6" x14ac:dyDescent="0.25">
      <c r="A10" s="28" t="s">
        <v>33</v>
      </c>
      <c r="B10" s="32">
        <f>Master!C18</f>
        <v>0</v>
      </c>
      <c r="C10" s="30" t="s">
        <v>35</v>
      </c>
      <c r="D10" s="45"/>
      <c r="E10" s="45"/>
      <c r="F10" s="48" t="e">
        <f>IF(B10&gt;B9,"ERROR",B10/B8)</f>
        <v>#DIV/0!</v>
      </c>
    </row>
    <row r="14" spans="1:6" x14ac:dyDescent="0.25">
      <c r="B14" s="47"/>
      <c r="F14" s="21" t="s">
        <v>31</v>
      </c>
    </row>
  </sheetData>
  <sheetProtection algorithmName="SHA-512" hashValue="Ro6t/mWyG64PXD44Dgc6/siOxsoVe2ygf9/Du15s18cQ1uBR2l0z5OigNs75J5HJCTNr6b6pgYyXD+vkwHTPeA==" saltValue="yaD7kNZgRoDGUBCuy/KNdg==" spinCount="100000" sheet="1" objects="1" scenarios="1"/>
  <mergeCells count="5">
    <mergeCell ref="B1:F1"/>
    <mergeCell ref="C5:F5"/>
    <mergeCell ref="C6:F6"/>
    <mergeCell ref="C3:F3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</vt:lpstr>
      <vt:lpstr>info</vt:lpstr>
      <vt:lpstr>Master!Print_Area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Lenore Oshiro</dc:creator>
  <cp:lastModifiedBy>Ania Williams</cp:lastModifiedBy>
  <cp:lastPrinted>2019-03-07T15:04:38Z</cp:lastPrinted>
  <dcterms:created xsi:type="dcterms:W3CDTF">2018-10-16T19:39:39Z</dcterms:created>
  <dcterms:modified xsi:type="dcterms:W3CDTF">2020-01-27T16:06:01Z</dcterms:modified>
</cp:coreProperties>
</file>